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6095" windowHeight="6240"/>
  </bookViews>
  <sheets>
    <sheet name="расчет нормативных затрат" sheetId="4" r:id="rId1"/>
    <sheet name="Расшифровка 2020" sheetId="9" r:id="rId2"/>
    <sheet name="зп" sheetId="10" r:id="rId3"/>
    <sheet name="остальные" sheetId="11" r:id="rId4"/>
  </sheets>
  <definedNames>
    <definedName name="_xlnm.Print_Area" localSheetId="1">'Расшифровка 2020'!$A$1:$Q$16</definedName>
  </definedNames>
  <calcPr calcId="124519"/>
</workbook>
</file>

<file path=xl/calcChain.xml><?xml version="1.0" encoding="utf-8"?>
<calcChain xmlns="http://schemas.openxmlformats.org/spreadsheetml/2006/main">
  <c r="G10" i="11"/>
  <c r="D14" i="10"/>
  <c r="B14"/>
  <c r="E14" s="1"/>
  <c r="D13"/>
  <c r="D15" s="1"/>
  <c r="B13"/>
  <c r="E13" s="1"/>
  <c r="E12"/>
  <c r="D7"/>
  <c r="B15" l="1"/>
  <c r="E15" s="1"/>
  <c r="B21" i="11" l="1"/>
  <c r="B20"/>
  <c r="B19"/>
  <c r="B18"/>
  <c r="B17"/>
  <c r="C10"/>
  <c r="D5"/>
  <c r="D10" s="1"/>
  <c r="B22" l="1"/>
  <c r="C14" i="9"/>
  <c r="E15" l="1"/>
  <c r="C15" s="1"/>
  <c r="F13"/>
  <c r="F10"/>
  <c r="F9"/>
  <c r="F7"/>
  <c r="B13" l="1"/>
  <c r="B7" l="1"/>
  <c r="C6"/>
  <c r="H15"/>
  <c r="F15" s="1"/>
  <c r="F11" l="1"/>
  <c r="F12"/>
  <c r="B6"/>
  <c r="B8"/>
  <c r="B9"/>
  <c r="B10"/>
  <c r="B11"/>
  <c r="B12"/>
  <c r="B14"/>
  <c r="B5"/>
  <c r="B8" i="4"/>
  <c r="C8"/>
  <c r="B15" i="9" l="1"/>
  <c r="B16" s="1"/>
  <c r="D8" i="4"/>
  <c r="E9"/>
  <c r="F8" i="9" l="1"/>
  <c r="F6"/>
  <c r="F5"/>
  <c r="C5"/>
  <c r="G9" i="4" l="1"/>
  <c r="C9" l="1"/>
  <c r="K15" i="9"/>
  <c r="I15" s="1"/>
  <c r="B9" i="4" l="1"/>
  <c r="F8" l="1"/>
  <c r="D9"/>
  <c r="F9" l="1"/>
  <c r="H8"/>
  <c r="H9" s="1"/>
</calcChain>
</file>

<file path=xl/comments1.xml><?xml version="1.0" encoding="utf-8"?>
<comments xmlns="http://schemas.openxmlformats.org/spreadsheetml/2006/main">
  <authors>
    <author>Автор</author>
  </authors>
  <commentList>
    <comment ref="B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посчитать по штатке</t>
        </r>
      </text>
    </commen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должно быть 100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должно быть 100</t>
        </r>
      </text>
    </comment>
  </commentList>
</comments>
</file>

<file path=xl/sharedStrings.xml><?xml version="1.0" encoding="utf-8"?>
<sst xmlns="http://schemas.openxmlformats.org/spreadsheetml/2006/main" count="75" uniqueCount="60">
  <si>
    <t xml:space="preserve">   Затраты непосредственно связанные с оказанием услуг (работ)</t>
  </si>
  <si>
    <t xml:space="preserve">    Затраты на содержание имущества</t>
  </si>
  <si>
    <t>КОСГУ</t>
  </si>
  <si>
    <t>Объем оказания государственной услуги, ед.</t>
  </si>
  <si>
    <t>Норматив затрат на государственную услугу (работу), руб.на ед.услуги</t>
  </si>
  <si>
    <t>Нормативные затраты на оказание государственной услуги (выполнение работы),руб.</t>
  </si>
  <si>
    <t>Затраты на общехозяйственные нужды</t>
  </si>
  <si>
    <t>Нормативные затраты на общехозяйственные нужды, руб.</t>
  </si>
  <si>
    <t>Руководитель учреждения</t>
  </si>
  <si>
    <t>______________</t>
  </si>
  <si>
    <t>подпись</t>
  </si>
  <si>
    <t>расшифровка подписи</t>
  </si>
  <si>
    <t>Нормативные затраты на содержание имущества, руб.</t>
  </si>
  <si>
    <t>Норматив затрат на общехозяйственные нужды, руб.</t>
  </si>
  <si>
    <t>Норматив затрат на содержание имущества, тыс.руб.</t>
  </si>
  <si>
    <t>Начальник отдела</t>
  </si>
  <si>
    <t>В.Н.Феоктистов</t>
  </si>
  <si>
    <t>Расчет объемов нормативных затрат на оказание государственных услуг (выполнение работ) и нормативных затрат на содержание имущества</t>
  </si>
  <si>
    <t xml:space="preserve"> Наименование  государственной услуги (работы)</t>
  </si>
  <si>
    <t xml:space="preserve">Норматив затрат,   непосредственно связанных с   оказанием   государственной  услуги (работы), руб. на ед. услуги </t>
  </si>
  <si>
    <t xml:space="preserve">Норматив затрат на общехозяйственные нужды, руб. на ед. услуги </t>
  </si>
  <si>
    <t>Итого норматив затрат на государственную услугу  (работу) 1, руб. на ед. услуги</t>
  </si>
  <si>
    <t>Объем оказания государственной услуги  (работы),   ед.</t>
  </si>
  <si>
    <t>Нормативные затраты на  оказание   государственной услуги (работы),     руб.</t>
  </si>
  <si>
    <t xml:space="preserve">Нормативные затраты на содержание имущества, руб.   </t>
  </si>
  <si>
    <t xml:space="preserve">Сумма  финансового  обеспечения  выполнения  государственного задания,  тыс. руб. </t>
  </si>
  <si>
    <t xml:space="preserve">4 = гр.2 + гр.3 </t>
  </si>
  <si>
    <t xml:space="preserve">6=гр.4 x гр.5 </t>
  </si>
  <si>
    <t xml:space="preserve">  8 = (гр. 6 + гр. 7)/1000</t>
  </si>
  <si>
    <t>план</t>
  </si>
  <si>
    <t>Ю.С. Тришкова</t>
  </si>
  <si>
    <t>Т.Ю. Пинчук</t>
  </si>
  <si>
    <t>Гл.экономист</t>
  </si>
  <si>
    <t>объем финансовых затрат на 2019 год</t>
  </si>
  <si>
    <t>муниципальное казенное образовательное учреждение дополнительного образования Детская школа искусств р.п.Охотск</t>
  </si>
  <si>
    <t>Реализация дополнительных общеобразовательных общеразвивающих программ</t>
  </si>
  <si>
    <t>Муниципальная услуга</t>
  </si>
  <si>
    <t>чел</t>
  </si>
  <si>
    <t>%</t>
  </si>
  <si>
    <t>перенести% вручн</t>
  </si>
  <si>
    <t>Роспись без учета призов, реквизита и зп на 01.01.2020</t>
  </si>
  <si>
    <t>призы и реквизит</t>
  </si>
  <si>
    <t>223</t>
  </si>
  <si>
    <t>225</t>
  </si>
  <si>
    <t>ИТОГО:</t>
  </si>
  <si>
    <t>То, что красненьким нужно заполнить, остальное все само считается</t>
  </si>
  <si>
    <t>МКОУ ДО ДШИ:</t>
  </si>
  <si>
    <t>Обучающихся:</t>
  </si>
  <si>
    <t>85</t>
  </si>
  <si>
    <t>это 100%</t>
  </si>
  <si>
    <t>211</t>
  </si>
  <si>
    <t>213</t>
  </si>
  <si>
    <t>Всего:</t>
  </si>
  <si>
    <t>Основной персонал:</t>
  </si>
  <si>
    <t>Общехозяйственный персонал:</t>
  </si>
  <si>
    <t>Роспись на 01.01.2020г.:</t>
  </si>
  <si>
    <t>МКОУ ДО ДШИ р.п. Охотск</t>
  </si>
  <si>
    <t>Расчет нормативных затрат на оказание государственных услуг (выполнение работ)  2020 год</t>
  </si>
  <si>
    <t>на 2020 год</t>
  </si>
  <si>
    <t xml:space="preserve">Итого 2020 год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</si>
</sst>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2"/>
      <charset val="204"/>
    </font>
    <font>
      <sz val="12"/>
      <color indexed="8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1" fillId="0" borderId="0" xfId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Border="1"/>
    <xf numFmtId="4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/>
    <xf numFmtId="0" fontId="4" fillId="3" borderId="1" xfId="0" applyFont="1" applyFill="1" applyBorder="1" applyAlignment="1">
      <alignment vertical="top" wrapText="1"/>
    </xf>
    <xf numFmtId="4" fontId="10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center" wrapText="1"/>
    </xf>
    <xf numFmtId="0" fontId="13" fillId="0" borderId="1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/>
    </xf>
    <xf numFmtId="0" fontId="13" fillId="0" borderId="7" xfId="1" applyFont="1" applyBorder="1"/>
    <xf numFmtId="0" fontId="13" fillId="0" borderId="0" xfId="1" applyFont="1"/>
    <xf numFmtId="0" fontId="15" fillId="0" borderId="0" xfId="0" applyFont="1"/>
    <xf numFmtId="0" fontId="15" fillId="0" borderId="0" xfId="0" applyFont="1" applyFill="1"/>
    <xf numFmtId="0" fontId="15" fillId="0" borderId="1" xfId="0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16" xfId="1" applyFont="1" applyFill="1" applyBorder="1" applyAlignment="1">
      <alignment horizontal="center" vertical="center" wrapText="1"/>
    </xf>
    <xf numFmtId="0" fontId="13" fillId="3" borderId="15" xfId="1" applyFont="1" applyFill="1" applyBorder="1" applyAlignment="1"/>
    <xf numFmtId="43" fontId="13" fillId="0" borderId="6" xfId="1" applyNumberFormat="1" applyFont="1" applyBorder="1" applyAlignment="1">
      <alignment horizontal="center"/>
    </xf>
    <xf numFmtId="43" fontId="13" fillId="0" borderId="3" xfId="1" applyNumberFormat="1" applyFont="1" applyFill="1" applyBorder="1" applyAlignment="1">
      <alignment horizontal="center"/>
    </xf>
    <xf numFmtId="43" fontId="13" fillId="0" borderId="6" xfId="1" applyNumberFormat="1" applyFont="1" applyFill="1" applyBorder="1" applyAlignment="1">
      <alignment horizontal="center"/>
    </xf>
    <xf numFmtId="43" fontId="14" fillId="2" borderId="6" xfId="1" applyNumberFormat="1" applyFont="1" applyFill="1" applyBorder="1" applyAlignment="1">
      <alignment horizontal="center"/>
    </xf>
    <xf numFmtId="43" fontId="14" fillId="2" borderId="3" xfId="1" applyNumberFormat="1" applyFont="1" applyFill="1" applyBorder="1" applyAlignment="1">
      <alignment horizontal="center"/>
    </xf>
    <xf numFmtId="43" fontId="13" fillId="0" borderId="8" xfId="1" applyNumberFormat="1" applyFont="1" applyBorder="1" applyAlignment="1">
      <alignment horizontal="center"/>
    </xf>
    <xf numFmtId="43" fontId="13" fillId="0" borderId="4" xfId="1" applyNumberFormat="1" applyFont="1" applyBorder="1" applyAlignment="1">
      <alignment horizontal="center"/>
    </xf>
    <xf numFmtId="43" fontId="13" fillId="0" borderId="7" xfId="1" applyNumberFormat="1" applyFont="1" applyBorder="1" applyAlignment="1">
      <alignment horizontal="center"/>
    </xf>
    <xf numFmtId="164" fontId="13" fillId="0" borderId="1" xfId="1" applyNumberFormat="1" applyFont="1" applyFill="1" applyBorder="1" applyAlignment="1">
      <alignment horizontal="center"/>
    </xf>
    <xf numFmtId="164" fontId="14" fillId="2" borderId="1" xfId="1" applyNumberFormat="1" applyFont="1" applyFill="1" applyBorder="1" applyAlignment="1">
      <alignment horizontal="center"/>
    </xf>
    <xf numFmtId="164" fontId="13" fillId="0" borderId="7" xfId="1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wrapText="1"/>
    </xf>
    <xf numFmtId="0" fontId="20" fillId="0" borderId="0" xfId="0" applyFont="1"/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/>
    <xf numFmtId="0" fontId="19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22" fillId="0" borderId="20" xfId="0" applyFont="1" applyBorder="1"/>
    <xf numFmtId="10" fontId="0" fillId="0" borderId="5" xfId="0" applyNumberFormat="1" applyBorder="1"/>
    <xf numFmtId="0" fontId="22" fillId="0" borderId="0" xfId="0" applyFont="1"/>
    <xf numFmtId="0" fontId="19" fillId="0" borderId="0" xfId="0" applyFont="1" applyFill="1" applyBorder="1" applyAlignment="1">
      <alignment horizontal="right" wrapText="1"/>
    </xf>
    <xf numFmtId="4" fontId="18" fillId="0" borderId="0" xfId="0" applyNumberFormat="1" applyFont="1" applyFill="1" applyBorder="1" applyAlignment="1">
      <alignment wrapText="1"/>
    </xf>
    <xf numFmtId="4" fontId="18" fillId="0" borderId="0" xfId="0" applyNumberFormat="1" applyFont="1" applyAlignment="1"/>
    <xf numFmtId="0" fontId="22" fillId="0" borderId="1" xfId="0" applyFont="1" applyBorder="1"/>
    <xf numFmtId="10" fontId="0" fillId="0" borderId="6" xfId="0" applyNumberFormat="1" applyBorder="1"/>
    <xf numFmtId="49" fontId="0" fillId="0" borderId="0" xfId="0" applyNumberFormat="1" applyAlignment="1">
      <alignment horizontal="right"/>
    </xf>
    <xf numFmtId="0" fontId="19" fillId="0" borderId="0" xfId="0" applyFont="1" applyAlignment="1">
      <alignment horizontal="right"/>
    </xf>
    <xf numFmtId="0" fontId="22" fillId="0" borderId="21" xfId="0" applyFont="1" applyBorder="1"/>
    <xf numFmtId="10" fontId="0" fillId="0" borderId="22" xfId="0" applyNumberFormat="1" applyBorder="1"/>
    <xf numFmtId="0" fontId="19" fillId="0" borderId="18" xfId="0" applyFont="1" applyBorder="1"/>
    <xf numFmtId="10" fontId="19" fillId="0" borderId="19" xfId="0" applyNumberFormat="1" applyFont="1" applyBorder="1"/>
    <xf numFmtId="2" fontId="0" fillId="0" borderId="0" xfId="0" applyNumberFormat="1"/>
    <xf numFmtId="4" fontId="23" fillId="0" borderId="0" xfId="0" applyNumberFormat="1" applyFont="1" applyAlignment="1"/>
    <xf numFmtId="0" fontId="0" fillId="0" borderId="0" xfId="0" applyBorder="1" applyAlignment="1"/>
    <xf numFmtId="0" fontId="0" fillId="0" borderId="0" xfId="0" applyBorder="1"/>
    <xf numFmtId="0" fontId="19" fillId="0" borderId="0" xfId="0" applyFont="1" applyBorder="1" applyAlignment="1">
      <alignment horizontal="center"/>
    </xf>
    <xf numFmtId="0" fontId="21" fillId="0" borderId="1" xfId="0" applyFont="1" applyBorder="1"/>
    <xf numFmtId="43" fontId="0" fillId="0" borderId="1" xfId="0" applyNumberFormat="1" applyBorder="1"/>
    <xf numFmtId="0" fontId="19" fillId="0" borderId="0" xfId="0" applyFont="1" applyBorder="1"/>
    <xf numFmtId="43" fontId="19" fillId="0" borderId="0" xfId="0" applyNumberFormat="1" applyFont="1" applyBorder="1"/>
    <xf numFmtId="43" fontId="0" fillId="0" borderId="0" xfId="0" applyNumberFormat="1"/>
    <xf numFmtId="43" fontId="0" fillId="0" borderId="0" xfId="0" applyNumberFormat="1" applyBorder="1"/>
    <xf numFmtId="0" fontId="24" fillId="0" borderId="0" xfId="0" applyFont="1"/>
    <xf numFmtId="49" fontId="18" fillId="0" borderId="0" xfId="0" applyNumberFormat="1" applyFont="1" applyAlignment="1">
      <alignment horizontal="center"/>
    </xf>
    <xf numFmtId="43" fontId="17" fillId="0" borderId="0" xfId="0" applyNumberFormat="1" applyFont="1" applyAlignment="1"/>
    <xf numFmtId="43" fontId="22" fillId="0" borderId="0" xfId="0" applyNumberFormat="1" applyFont="1" applyAlignment="1"/>
    <xf numFmtId="49" fontId="17" fillId="0" borderId="0" xfId="0" applyNumberFormat="1" applyFont="1" applyAlignment="1">
      <alignment horizontal="right"/>
    </xf>
    <xf numFmtId="43" fontId="19" fillId="0" borderId="0" xfId="0" applyNumberFormat="1" applyFont="1" applyAlignment="1"/>
    <xf numFmtId="0" fontId="19" fillId="0" borderId="23" xfId="0" applyFont="1" applyBorder="1"/>
    <xf numFmtId="10" fontId="27" fillId="0" borderId="24" xfId="0" applyNumberFormat="1" applyFont="1" applyBorder="1" applyAlignment="1">
      <alignment horizontal="center"/>
    </xf>
    <xf numFmtId="0" fontId="19" fillId="0" borderId="23" xfId="0" applyFont="1" applyBorder="1" applyAlignment="1">
      <alignment wrapText="1"/>
    </xf>
    <xf numFmtId="10" fontId="0" fillId="0" borderId="0" xfId="0" applyNumberFormat="1"/>
    <xf numFmtId="0" fontId="0" fillId="0" borderId="25" xfId="0" applyBorder="1"/>
    <xf numFmtId="43" fontId="0" fillId="0" borderId="26" xfId="0" applyNumberFormat="1" applyBorder="1"/>
    <xf numFmtId="0" fontId="19" fillId="0" borderId="27" xfId="0" applyFont="1" applyBorder="1" applyAlignment="1">
      <alignment horizontal="right"/>
    </xf>
    <xf numFmtId="43" fontId="19" fillId="0" borderId="16" xfId="0" applyNumberFormat="1" applyFont="1" applyBorder="1"/>
    <xf numFmtId="0" fontId="21" fillId="0" borderId="0" xfId="0" applyFont="1" applyBorder="1"/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/>
    </xf>
    <xf numFmtId="0" fontId="2" fillId="0" borderId="0" xfId="1" applyFont="1" applyAlignment="1">
      <alignment horizontal="center" wrapText="1"/>
    </xf>
    <xf numFmtId="0" fontId="13" fillId="0" borderId="13" xfId="1" applyFont="1" applyBorder="1" applyAlignment="1">
      <alignment horizontal="center" textRotation="90"/>
    </xf>
    <xf numFmtId="0" fontId="13" fillId="0" borderId="1" xfId="1" applyFont="1" applyBorder="1" applyAlignment="1">
      <alignment horizontal="center" textRotation="90"/>
    </xf>
    <xf numFmtId="0" fontId="13" fillId="0" borderId="14" xfId="1" applyFont="1" applyBorder="1" applyAlignment="1">
      <alignment horizontal="center" wrapText="1"/>
    </xf>
    <xf numFmtId="0" fontId="13" fillId="0" borderId="6" xfId="1" applyFont="1" applyBorder="1" applyAlignment="1">
      <alignment horizontal="center" wrapText="1"/>
    </xf>
    <xf numFmtId="0" fontId="13" fillId="0" borderId="9" xfId="1" applyFont="1" applyBorder="1" applyAlignment="1">
      <alignment horizontal="center" wrapText="1"/>
    </xf>
    <xf numFmtId="0" fontId="13" fillId="0" borderId="10" xfId="1" applyFont="1" applyBorder="1" applyAlignment="1">
      <alignment horizontal="center" wrapText="1"/>
    </xf>
    <xf numFmtId="0" fontId="13" fillId="0" borderId="11" xfId="1" applyFont="1" applyBorder="1" applyAlignment="1">
      <alignment horizontal="center" wrapText="1"/>
    </xf>
    <xf numFmtId="0" fontId="13" fillId="0" borderId="9" xfId="1" applyFont="1" applyBorder="1" applyAlignment="1">
      <alignment horizontal="center"/>
    </xf>
    <xf numFmtId="0" fontId="13" fillId="0" borderId="10" xfId="1" applyFont="1" applyBorder="1" applyAlignment="1">
      <alignment horizontal="center"/>
    </xf>
    <xf numFmtId="0" fontId="13" fillId="0" borderId="11" xfId="1" applyFont="1" applyBorder="1" applyAlignment="1">
      <alignment horizontal="center"/>
    </xf>
    <xf numFmtId="0" fontId="13" fillId="3" borderId="15" xfId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9" fillId="0" borderId="17" xfId="0" applyFont="1" applyFill="1" applyBorder="1" applyAlignment="1">
      <alignment wrapText="1"/>
    </xf>
    <xf numFmtId="0" fontId="0" fillId="0" borderId="18" xfId="0" applyBorder="1" applyAlignment="1">
      <alignment wrapText="1"/>
    </xf>
    <xf numFmtId="4" fontId="19" fillId="0" borderId="0" xfId="0" applyNumberFormat="1" applyFont="1" applyAlignment="1">
      <alignment wrapText="1"/>
    </xf>
    <xf numFmtId="0" fontId="19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9" fillId="0" borderId="17" xfId="0" applyFont="1" applyBorder="1" applyAlignment="1">
      <alignment horizontal="center" vertical="center" wrapText="1"/>
    </xf>
    <xf numFmtId="0" fontId="21" fillId="0" borderId="20" xfId="0" applyFont="1" applyBorder="1" applyAlignment="1">
      <alignment wrapText="1"/>
    </xf>
    <xf numFmtId="0" fontId="0" fillId="0" borderId="20" xfId="0" applyBorder="1" applyAlignment="1">
      <alignment wrapText="1"/>
    </xf>
    <xf numFmtId="0" fontId="2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1" fillId="0" borderId="21" xfId="0" applyFont="1" applyBorder="1" applyAlignment="1">
      <alignment wrapText="1"/>
    </xf>
    <xf numFmtId="0" fontId="0" fillId="0" borderId="21" xfId="0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workbookViewId="0">
      <selection activeCell="B8" sqref="B8"/>
    </sheetView>
  </sheetViews>
  <sheetFormatPr defaultRowHeight="15"/>
  <cols>
    <col min="1" max="1" width="48.7109375" style="2" customWidth="1"/>
    <col min="2" max="2" width="18.42578125" style="2" customWidth="1"/>
    <col min="3" max="3" width="17" style="2" customWidth="1"/>
    <col min="4" max="4" width="18.42578125" style="2" customWidth="1"/>
    <col min="5" max="5" width="11.28515625" style="2" customWidth="1"/>
    <col min="6" max="6" width="18.42578125" style="2" customWidth="1"/>
    <col min="7" max="7" width="13" style="2" customWidth="1"/>
    <col min="8" max="8" width="15.140625" style="2" customWidth="1"/>
    <col min="9" max="9" width="12.5703125" style="2" bestFit="1" customWidth="1"/>
    <col min="10" max="16384" width="9.140625" style="2"/>
  </cols>
  <sheetData>
    <row r="1" spans="1:9" ht="18" customHeight="1">
      <c r="A1" s="97" t="s">
        <v>17</v>
      </c>
      <c r="B1" s="97"/>
      <c r="C1" s="97"/>
      <c r="D1" s="97"/>
      <c r="E1" s="97"/>
      <c r="F1" s="97"/>
      <c r="G1" s="97"/>
      <c r="H1" s="97"/>
    </row>
    <row r="2" spans="1:9" ht="15.75">
      <c r="A2" s="15"/>
      <c r="B2" s="15"/>
      <c r="C2" s="15"/>
      <c r="D2" s="15"/>
      <c r="E2" s="15"/>
      <c r="F2" s="15"/>
      <c r="G2" s="15"/>
      <c r="H2" s="15"/>
    </row>
    <row r="3" spans="1:9" ht="15.75" customHeight="1">
      <c r="A3" s="95" t="s">
        <v>34</v>
      </c>
      <c r="B3" s="95"/>
      <c r="C3" s="95"/>
      <c r="D3" s="95"/>
      <c r="E3" s="95"/>
      <c r="F3" s="95"/>
      <c r="G3" s="95"/>
      <c r="H3" s="95"/>
    </row>
    <row r="4" spans="1:9" ht="13.5" customHeight="1">
      <c r="A4" s="96" t="s">
        <v>58</v>
      </c>
      <c r="B4" s="96"/>
      <c r="C4" s="96"/>
      <c r="D4" s="96"/>
      <c r="E4" s="96"/>
      <c r="F4" s="96"/>
      <c r="G4" s="96"/>
      <c r="H4" s="96"/>
    </row>
    <row r="5" spans="1:9" ht="13.5" customHeight="1">
      <c r="A5" s="16"/>
      <c r="B5" s="16"/>
      <c r="C5" s="16"/>
      <c r="D5" s="16"/>
      <c r="E5" s="16"/>
      <c r="F5" s="16"/>
      <c r="G5" s="16"/>
      <c r="H5" s="16"/>
    </row>
    <row r="6" spans="1:9" ht="80.25" customHeight="1">
      <c r="A6" s="27" t="s">
        <v>18</v>
      </c>
      <c r="B6" s="27" t="s">
        <v>19</v>
      </c>
      <c r="C6" s="27" t="s">
        <v>20</v>
      </c>
      <c r="D6" s="27" t="s">
        <v>21</v>
      </c>
      <c r="E6" s="27" t="s">
        <v>22</v>
      </c>
      <c r="F6" s="27" t="s">
        <v>23</v>
      </c>
      <c r="G6" s="27" t="s">
        <v>24</v>
      </c>
      <c r="H6" s="27" t="s">
        <v>25</v>
      </c>
    </row>
    <row r="7" spans="1:9" ht="27.75" customHeight="1">
      <c r="A7" s="27">
        <v>1</v>
      </c>
      <c r="B7" s="27">
        <v>2</v>
      </c>
      <c r="C7" s="27">
        <v>3</v>
      </c>
      <c r="D7" s="27" t="s">
        <v>26</v>
      </c>
      <c r="E7" s="27">
        <v>5</v>
      </c>
      <c r="F7" s="27" t="s">
        <v>27</v>
      </c>
      <c r="G7" s="27">
        <v>7</v>
      </c>
      <c r="H7" s="27" t="s">
        <v>28</v>
      </c>
    </row>
    <row r="8" spans="1:9" ht="42" customHeight="1">
      <c r="A8" s="47" t="s">
        <v>35</v>
      </c>
      <c r="B8" s="11">
        <f>'Расшифровка 2020'!C15</f>
        <v>70185.5</v>
      </c>
      <c r="C8" s="11">
        <f>'Расшифровка 2020'!F15</f>
        <v>39321.558823529413</v>
      </c>
      <c r="D8" s="11">
        <f>B8+C8</f>
        <v>109507.05882352941</v>
      </c>
      <c r="E8" s="45">
        <v>85</v>
      </c>
      <c r="F8" s="11">
        <f>D8*E8</f>
        <v>9308100</v>
      </c>
      <c r="G8" s="11">
        <v>0</v>
      </c>
      <c r="H8" s="11">
        <f>(F8+G8)/1000</f>
        <v>9308.1</v>
      </c>
    </row>
    <row r="9" spans="1:9">
      <c r="A9" s="13" t="s">
        <v>59</v>
      </c>
      <c r="B9" s="14">
        <f t="shared" ref="B9:H9" si="0">SUM(B8:B8)</f>
        <v>70185.5</v>
      </c>
      <c r="C9" s="14">
        <f t="shared" si="0"/>
        <v>39321.558823529413</v>
      </c>
      <c r="D9" s="14">
        <f t="shared" si="0"/>
        <v>109507.05882352941</v>
      </c>
      <c r="E9" s="46">
        <f t="shared" si="0"/>
        <v>85</v>
      </c>
      <c r="F9" s="14">
        <f t="shared" si="0"/>
        <v>9308100</v>
      </c>
      <c r="G9" s="14">
        <f t="shared" si="0"/>
        <v>0</v>
      </c>
      <c r="H9" s="14">
        <f t="shared" si="0"/>
        <v>9308.1</v>
      </c>
      <c r="I9" s="12"/>
    </row>
    <row r="10" spans="1:9" ht="15.75">
      <c r="A10" s="9"/>
      <c r="B10" s="3"/>
      <c r="C10" s="10"/>
      <c r="D10" s="10"/>
      <c r="E10" s="3"/>
      <c r="F10" s="8"/>
      <c r="G10" s="8"/>
    </row>
    <row r="11" spans="1:9" ht="15.75">
      <c r="A11" s="3" t="s">
        <v>15</v>
      </c>
      <c r="B11" s="3"/>
      <c r="C11" s="3" t="s">
        <v>9</v>
      </c>
      <c r="D11" s="5"/>
      <c r="E11" s="5"/>
      <c r="F11" s="6" t="s">
        <v>16</v>
      </c>
      <c r="G11" s="7"/>
    </row>
    <row r="12" spans="1:9" ht="15.75">
      <c r="A12" s="9"/>
      <c r="B12" s="3"/>
      <c r="C12" s="3" t="s">
        <v>10</v>
      </c>
      <c r="D12" s="5"/>
      <c r="E12" s="5"/>
      <c r="F12" s="3" t="s">
        <v>11</v>
      </c>
      <c r="G12" s="8"/>
    </row>
    <row r="14" spans="1:9" ht="15.75">
      <c r="A14" s="3" t="s">
        <v>8</v>
      </c>
      <c r="B14" s="4"/>
      <c r="C14" s="3" t="s">
        <v>9</v>
      </c>
      <c r="D14" s="5"/>
      <c r="E14" s="5"/>
      <c r="F14" s="6" t="s">
        <v>30</v>
      </c>
      <c r="G14" s="7"/>
    </row>
    <row r="15" spans="1:9" ht="15.75">
      <c r="A15" s="3"/>
      <c r="B15" s="3"/>
      <c r="C15" s="3" t="s">
        <v>10</v>
      </c>
      <c r="D15" s="5"/>
      <c r="E15" s="5"/>
      <c r="F15" s="3" t="s">
        <v>11</v>
      </c>
      <c r="G15" s="8"/>
    </row>
    <row r="16" spans="1:9" ht="15.75">
      <c r="A16" s="3"/>
      <c r="B16" s="3"/>
      <c r="C16" s="3"/>
      <c r="D16" s="5"/>
      <c r="E16" s="5"/>
      <c r="F16" s="3"/>
      <c r="G16" s="8"/>
    </row>
    <row r="17" spans="1:7" ht="15.75">
      <c r="A17" s="3" t="s">
        <v>32</v>
      </c>
      <c r="B17" s="3"/>
      <c r="C17" s="3" t="s">
        <v>9</v>
      </c>
      <c r="D17" s="5"/>
      <c r="E17" s="5"/>
      <c r="F17" s="6" t="s">
        <v>31</v>
      </c>
      <c r="G17" s="7"/>
    </row>
    <row r="18" spans="1:7" ht="15.75">
      <c r="A18" s="9"/>
      <c r="B18" s="3"/>
      <c r="C18" s="3" t="s">
        <v>10</v>
      </c>
      <c r="D18" s="5"/>
      <c r="E18" s="5"/>
      <c r="F18" s="3" t="s">
        <v>11</v>
      </c>
      <c r="G18" s="8"/>
    </row>
    <row r="19" spans="1:7" ht="15.75">
      <c r="A19" s="9"/>
      <c r="B19" s="3"/>
      <c r="C19" s="10"/>
      <c r="D19" s="10"/>
      <c r="E19" s="3"/>
      <c r="F19" s="8"/>
      <c r="G19" s="8"/>
    </row>
  </sheetData>
  <mergeCells count="3">
    <mergeCell ref="A3:H3"/>
    <mergeCell ref="A4:H4"/>
    <mergeCell ref="A1:H1"/>
  </mergeCells>
  <pageMargins left="0.31496062992125984" right="0.31496062992125984" top="0.55118110236220474" bottom="0.35433070866141736" header="0.31496062992125984" footer="0.31496062992125984"/>
  <pageSetup paperSize="9" scale="87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6"/>
  <sheetViews>
    <sheetView workbookViewId="0">
      <selection activeCell="L4" sqref="L4"/>
    </sheetView>
  </sheetViews>
  <sheetFormatPr defaultRowHeight="15"/>
  <cols>
    <col min="1" max="1" width="6.28515625" customWidth="1"/>
    <col min="2" max="2" width="15.85546875" customWidth="1"/>
    <col min="3" max="3" width="14.7109375" customWidth="1"/>
    <col min="4" max="4" width="12.28515625" customWidth="1"/>
    <col min="5" max="5" width="16.28515625" customWidth="1"/>
    <col min="6" max="6" width="12.5703125" customWidth="1"/>
    <col min="7" max="7" width="11.28515625" customWidth="1"/>
    <col min="8" max="8" width="13.28515625" customWidth="1"/>
    <col min="9" max="9" width="10.5703125" customWidth="1"/>
    <col min="10" max="10" width="8" customWidth="1"/>
    <col min="11" max="11" width="10.28515625" customWidth="1"/>
  </cols>
  <sheetData>
    <row r="1" spans="1:22" ht="15" customHeight="1">
      <c r="A1" s="98" t="s">
        <v>57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5" customFormat="1" ht="15.75" customHeight="1" thickBot="1">
      <c r="A2" s="33" t="s">
        <v>29</v>
      </c>
      <c r="B2" s="33"/>
      <c r="C2" s="33"/>
      <c r="D2" s="109" t="s">
        <v>35</v>
      </c>
      <c r="E2" s="109"/>
      <c r="F2" s="109"/>
      <c r="G2" s="109"/>
      <c r="H2" s="33"/>
      <c r="I2" s="33"/>
      <c r="J2" s="33"/>
      <c r="K2" s="33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s="25" customFormat="1" ht="25.5" customHeight="1">
      <c r="A3" s="99" t="s">
        <v>2</v>
      </c>
      <c r="B3" s="101" t="s">
        <v>33</v>
      </c>
      <c r="C3" s="103" t="s">
        <v>0</v>
      </c>
      <c r="D3" s="104"/>
      <c r="E3" s="105"/>
      <c r="F3" s="106" t="s">
        <v>6</v>
      </c>
      <c r="G3" s="107"/>
      <c r="H3" s="108"/>
      <c r="I3" s="106" t="s">
        <v>1</v>
      </c>
      <c r="J3" s="107"/>
      <c r="K3" s="108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s="25" customFormat="1" ht="76.5" customHeight="1">
      <c r="A4" s="100"/>
      <c r="B4" s="102"/>
      <c r="C4" s="28" t="s">
        <v>4</v>
      </c>
      <c r="D4" s="29" t="s">
        <v>3</v>
      </c>
      <c r="E4" s="30" t="s">
        <v>5</v>
      </c>
      <c r="F4" s="31" t="s">
        <v>13</v>
      </c>
      <c r="G4" s="29" t="s">
        <v>3</v>
      </c>
      <c r="H4" s="32" t="s">
        <v>7</v>
      </c>
      <c r="I4" s="31" t="s">
        <v>14</v>
      </c>
      <c r="J4" s="29" t="s">
        <v>3</v>
      </c>
      <c r="K4" s="30" t="s">
        <v>12</v>
      </c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s="25" customFormat="1" ht="12">
      <c r="A5" s="17">
        <v>211</v>
      </c>
      <c r="B5" s="34">
        <f>E5+H5+K5</f>
        <v>7000700</v>
      </c>
      <c r="C5" s="35">
        <f>E5/D5</f>
        <v>53905.390000000007</v>
      </c>
      <c r="D5" s="42">
        <v>85</v>
      </c>
      <c r="E5" s="36">
        <v>4581958.1500000004</v>
      </c>
      <c r="F5" s="35">
        <f t="shared" ref="F5:F10" si="0">H5/G5</f>
        <v>28455.786470588235</v>
      </c>
      <c r="G5" s="42">
        <v>85</v>
      </c>
      <c r="H5" s="36">
        <v>2418741.85</v>
      </c>
      <c r="I5" s="35"/>
      <c r="J5" s="42"/>
      <c r="K5" s="36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s="25" customFormat="1" ht="12">
      <c r="A6" s="17">
        <v>213</v>
      </c>
      <c r="B6" s="34">
        <f t="shared" ref="B6:B14" si="1">E6+H6+K6</f>
        <v>2114300</v>
      </c>
      <c r="C6" s="35">
        <f>E6/D6</f>
        <v>16280.11</v>
      </c>
      <c r="D6" s="42">
        <v>85</v>
      </c>
      <c r="E6" s="36">
        <v>1383809.35</v>
      </c>
      <c r="F6" s="35">
        <f t="shared" si="0"/>
        <v>8594.0076470588247</v>
      </c>
      <c r="G6" s="42">
        <v>85</v>
      </c>
      <c r="H6" s="36">
        <v>730490.65</v>
      </c>
      <c r="I6" s="35"/>
      <c r="J6" s="42"/>
      <c r="K6" s="36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s="25" customFormat="1" ht="12">
      <c r="A7" s="17">
        <v>214</v>
      </c>
      <c r="B7" s="34">
        <f t="shared" si="1"/>
        <v>0</v>
      </c>
      <c r="C7" s="35"/>
      <c r="D7" s="42"/>
      <c r="E7" s="36"/>
      <c r="F7" s="35">
        <f t="shared" si="0"/>
        <v>0</v>
      </c>
      <c r="G7" s="42">
        <v>85</v>
      </c>
      <c r="H7" s="36"/>
      <c r="I7" s="35"/>
      <c r="J7" s="42"/>
      <c r="K7" s="36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s="25" customFormat="1" ht="12">
      <c r="A8" s="17">
        <v>221</v>
      </c>
      <c r="B8" s="34">
        <f t="shared" si="1"/>
        <v>54950</v>
      </c>
      <c r="C8" s="35"/>
      <c r="D8" s="42"/>
      <c r="E8" s="36"/>
      <c r="F8" s="35">
        <f t="shared" si="0"/>
        <v>646.47058823529414</v>
      </c>
      <c r="G8" s="42">
        <v>85</v>
      </c>
      <c r="H8" s="36">
        <v>54950</v>
      </c>
      <c r="I8" s="35"/>
      <c r="J8" s="42"/>
      <c r="K8" s="36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s="25" customFormat="1" ht="12">
      <c r="A9" s="17">
        <v>223</v>
      </c>
      <c r="B9" s="34">
        <f t="shared" si="1"/>
        <v>111150</v>
      </c>
      <c r="C9" s="35"/>
      <c r="D9" s="42"/>
      <c r="E9" s="36"/>
      <c r="F9" s="35">
        <f t="shared" si="0"/>
        <v>1307.6470588235295</v>
      </c>
      <c r="G9" s="42">
        <v>85</v>
      </c>
      <c r="H9" s="36">
        <v>111150</v>
      </c>
      <c r="I9" s="35"/>
      <c r="J9" s="42"/>
      <c r="K9" s="36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s="25" customFormat="1" ht="12">
      <c r="A10" s="17">
        <v>225</v>
      </c>
      <c r="B10" s="34">
        <f t="shared" si="1"/>
        <v>18000</v>
      </c>
      <c r="C10" s="35"/>
      <c r="D10" s="42"/>
      <c r="E10" s="36"/>
      <c r="F10" s="35">
        <f t="shared" si="0"/>
        <v>211.76470588235293</v>
      </c>
      <c r="G10" s="42">
        <v>85</v>
      </c>
      <c r="H10" s="36">
        <v>18000</v>
      </c>
      <c r="I10" s="35"/>
      <c r="J10" s="42"/>
      <c r="K10" s="36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s="25" customFormat="1" ht="12">
      <c r="A11" s="17">
        <v>226</v>
      </c>
      <c r="B11" s="34">
        <f t="shared" si="1"/>
        <v>0</v>
      </c>
      <c r="C11" s="35"/>
      <c r="D11" s="42"/>
      <c r="E11" s="36"/>
      <c r="F11" s="35">
        <f t="shared" ref="F11:F12" si="2">H11/G11</f>
        <v>0</v>
      </c>
      <c r="G11" s="42">
        <v>85</v>
      </c>
      <c r="H11" s="36"/>
      <c r="I11" s="35"/>
      <c r="J11" s="42"/>
      <c r="K11" s="36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s="26" customFormat="1" ht="12">
      <c r="A12" s="20">
        <v>291</v>
      </c>
      <c r="B12" s="34">
        <f t="shared" si="1"/>
        <v>9000</v>
      </c>
      <c r="C12" s="35"/>
      <c r="D12" s="42"/>
      <c r="E12" s="36"/>
      <c r="F12" s="35">
        <f t="shared" si="2"/>
        <v>105.88235294117646</v>
      </c>
      <c r="G12" s="42">
        <v>85</v>
      </c>
      <c r="H12" s="36">
        <v>9000</v>
      </c>
      <c r="I12" s="35"/>
      <c r="J12" s="42"/>
      <c r="K12" s="36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s="25" customFormat="1" ht="12">
      <c r="A13" s="17">
        <v>346</v>
      </c>
      <c r="B13" s="34">
        <f t="shared" ref="B13" si="3">E13+H13+K13</f>
        <v>0</v>
      </c>
      <c r="C13" s="35"/>
      <c r="D13" s="42"/>
      <c r="E13" s="36"/>
      <c r="F13" s="35">
        <f>H13/G13</f>
        <v>0</v>
      </c>
      <c r="G13" s="42">
        <v>85</v>
      </c>
      <c r="H13" s="36"/>
      <c r="I13" s="35"/>
      <c r="J13" s="42"/>
      <c r="K13" s="36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s="25" customFormat="1" ht="12">
      <c r="A14" s="17">
        <v>349</v>
      </c>
      <c r="B14" s="34">
        <f t="shared" si="1"/>
        <v>0</v>
      </c>
      <c r="C14" s="35">
        <f>E14/D14</f>
        <v>0</v>
      </c>
      <c r="D14" s="42">
        <v>85</v>
      </c>
      <c r="E14" s="36"/>
      <c r="F14" s="35"/>
      <c r="G14" s="42"/>
      <c r="H14" s="36"/>
      <c r="I14" s="35"/>
      <c r="J14" s="42"/>
      <c r="K14" s="36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s="25" customFormat="1" ht="12">
      <c r="A15" s="22"/>
      <c r="B15" s="37">
        <f>SUM(B5:B14)</f>
        <v>9308100</v>
      </c>
      <c r="C15" s="38">
        <f>E15/D15</f>
        <v>70185.5</v>
      </c>
      <c r="D15" s="43">
        <v>85</v>
      </c>
      <c r="E15" s="37">
        <f>SUM(E5:E14)</f>
        <v>5965767.5</v>
      </c>
      <c r="F15" s="38">
        <f>H15/G15</f>
        <v>39321.558823529413</v>
      </c>
      <c r="G15" s="43">
        <v>85</v>
      </c>
      <c r="H15" s="37">
        <f>SUM(H5:H14)</f>
        <v>3342332.5</v>
      </c>
      <c r="I15" s="38">
        <f>K15/J15</f>
        <v>0</v>
      </c>
      <c r="J15" s="43">
        <v>85</v>
      </c>
      <c r="K15" s="37">
        <f>SUM(K5:K14)</f>
        <v>0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22" s="25" customFormat="1" ht="12.75" thickBot="1">
      <c r="A16" s="23"/>
      <c r="B16" s="39">
        <f>B15/95</f>
        <v>97980</v>
      </c>
      <c r="C16" s="40"/>
      <c r="D16" s="41"/>
      <c r="E16" s="39"/>
      <c r="F16" s="40"/>
      <c r="G16" s="44"/>
      <c r="H16" s="39"/>
      <c r="I16" s="40"/>
      <c r="J16" s="44"/>
      <c r="K16" s="39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</sheetData>
  <mergeCells count="7">
    <mergeCell ref="A1:K1"/>
    <mergeCell ref="A3:A4"/>
    <mergeCell ref="B3:B4"/>
    <mergeCell ref="C3:E3"/>
    <mergeCell ref="F3:H3"/>
    <mergeCell ref="I3:K3"/>
    <mergeCell ref="D2:G2"/>
  </mergeCells>
  <pageMargins left="0.70866141732283472" right="0.70866141732283472" top="0.28000000000000003" bottom="2.19" header="0.26" footer="0.6"/>
  <pageSetup paperSize="9" scale="99" orientation="landscape" verticalDpi="0" r:id="rId1"/>
  <colBreaks count="1" manualBreakCount="1">
    <brk id="11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A2" sqref="A2:D2"/>
    </sheetView>
  </sheetViews>
  <sheetFormatPr defaultRowHeight="15"/>
  <cols>
    <col min="1" max="1" width="21.42578125" customWidth="1"/>
    <col min="2" max="2" width="18" customWidth="1"/>
    <col min="3" max="3" width="20.28515625" customWidth="1"/>
    <col min="4" max="7" width="18" customWidth="1"/>
  </cols>
  <sheetData>
    <row r="1" spans="1:5" ht="23.25">
      <c r="B1" s="48" t="s">
        <v>46</v>
      </c>
      <c r="D1" s="48"/>
    </row>
    <row r="2" spans="1:5">
      <c r="A2" s="110" t="s">
        <v>35</v>
      </c>
      <c r="B2" s="110"/>
      <c r="C2" s="110"/>
      <c r="D2" s="110"/>
    </row>
    <row r="3" spans="1:5" ht="18" customHeight="1">
      <c r="A3" s="52"/>
      <c r="B3" s="52"/>
      <c r="C3" s="52"/>
    </row>
    <row r="4" spans="1:5" ht="18.75" customHeight="1">
      <c r="A4" s="52" t="s">
        <v>47</v>
      </c>
      <c r="B4" s="52"/>
      <c r="C4" s="111" t="s">
        <v>55</v>
      </c>
      <c r="D4" s="111"/>
    </row>
    <row r="5" spans="1:5" ht="18" customHeight="1">
      <c r="A5" s="81" t="s">
        <v>48</v>
      </c>
      <c r="B5" s="82" t="s">
        <v>49</v>
      </c>
      <c r="C5" s="63" t="s">
        <v>50</v>
      </c>
      <c r="D5" s="83">
        <v>7000700</v>
      </c>
    </row>
    <row r="6" spans="1:5" ht="18" customHeight="1">
      <c r="A6" s="84"/>
      <c r="B6" s="82"/>
      <c r="C6" s="63" t="s">
        <v>51</v>
      </c>
      <c r="D6" s="83">
        <v>2114300</v>
      </c>
    </row>
    <row r="7" spans="1:5" ht="17.25" customHeight="1">
      <c r="A7" s="64"/>
      <c r="B7" s="85"/>
      <c r="C7" s="64" t="s">
        <v>52</v>
      </c>
      <c r="D7" s="85">
        <f>SUM(D5:E6)</f>
        <v>9115000</v>
      </c>
    </row>
    <row r="8" spans="1:5" ht="18" customHeight="1"/>
    <row r="9" spans="1:5" ht="18" customHeight="1"/>
    <row r="12" spans="1:5" ht="30" customHeight="1">
      <c r="A12" s="86" t="s">
        <v>53</v>
      </c>
      <c r="B12" s="87">
        <v>0.65449999999999997</v>
      </c>
      <c r="C12" s="88" t="s">
        <v>54</v>
      </c>
      <c r="D12" s="87">
        <v>0.34549999999999997</v>
      </c>
      <c r="E12" s="89">
        <f>B12+D12</f>
        <v>1</v>
      </c>
    </row>
    <row r="13" spans="1:5">
      <c r="A13" s="90">
        <v>211</v>
      </c>
      <c r="B13" s="91">
        <f>ROUND((D5*B12),2)</f>
        <v>4581958.1500000004</v>
      </c>
      <c r="C13" s="90">
        <v>211</v>
      </c>
      <c r="D13" s="91">
        <f>ROUND((D5*D12),2)</f>
        <v>2418741.85</v>
      </c>
      <c r="E13" s="78">
        <f>D5-B13-D13</f>
        <v>0</v>
      </c>
    </row>
    <row r="14" spans="1:5">
      <c r="A14" s="90">
        <v>213</v>
      </c>
      <c r="B14" s="91">
        <f>ROUND((D6*B12),2)</f>
        <v>1383809.35</v>
      </c>
      <c r="C14" s="90">
        <v>213</v>
      </c>
      <c r="D14" s="91">
        <f>ROUND((D6*D12),2)</f>
        <v>730490.65</v>
      </c>
      <c r="E14" s="78">
        <f>D6-B14-D14</f>
        <v>0</v>
      </c>
    </row>
    <row r="15" spans="1:5">
      <c r="A15" s="92" t="s">
        <v>52</v>
      </c>
      <c r="B15" s="93">
        <f>SUM(B13:B14)</f>
        <v>5965767.5</v>
      </c>
      <c r="C15" s="92" t="s">
        <v>52</v>
      </c>
      <c r="D15" s="93">
        <f>SUM(D13:D14)</f>
        <v>3149232.5</v>
      </c>
      <c r="E15" s="78">
        <f>D7-B15-D15</f>
        <v>0</v>
      </c>
    </row>
    <row r="21" spans="1:1" ht="18.75">
      <c r="A21" s="80" t="s">
        <v>45</v>
      </c>
    </row>
  </sheetData>
  <mergeCells count="2">
    <mergeCell ref="A2:D2"/>
    <mergeCell ref="C4:D4"/>
  </mergeCells>
  <pageMargins left="0.7" right="0.7" top="0.75" bottom="0.75" header="0.3" footer="0.3"/>
  <pageSetup paperSize="9" orientation="landscape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6"/>
  <sheetViews>
    <sheetView workbookViewId="0">
      <selection activeCell="E22" sqref="E22"/>
    </sheetView>
  </sheetViews>
  <sheetFormatPr defaultRowHeight="15"/>
  <cols>
    <col min="1" max="1" width="14.140625" customWidth="1"/>
    <col min="2" max="2" width="13.5703125" customWidth="1"/>
    <col min="3" max="3" width="12.42578125" customWidth="1"/>
    <col min="4" max="4" width="12" customWidth="1"/>
    <col min="5" max="5" width="12.5703125" customWidth="1"/>
    <col min="6" max="6" width="11.28515625" customWidth="1"/>
    <col min="7" max="7" width="13.85546875" customWidth="1"/>
    <col min="8" max="8" width="11.85546875" customWidth="1"/>
    <col min="9" max="9" width="12.42578125" customWidth="1"/>
  </cols>
  <sheetData>
    <row r="2" spans="1:11" ht="23.25">
      <c r="C2" s="48" t="s">
        <v>56</v>
      </c>
      <c r="E2" s="48"/>
    </row>
    <row r="3" spans="1:11" ht="15.75" thickBot="1"/>
    <row r="4" spans="1:11" ht="73.5" customHeight="1" thickBot="1">
      <c r="A4" s="122" t="s">
        <v>36</v>
      </c>
      <c r="B4" s="117"/>
      <c r="C4" s="49" t="s">
        <v>37</v>
      </c>
      <c r="D4" s="50" t="s">
        <v>38</v>
      </c>
      <c r="E4" s="51" t="s">
        <v>39</v>
      </c>
      <c r="F4" s="52"/>
      <c r="G4" s="53" t="s">
        <v>40</v>
      </c>
      <c r="H4" s="54" t="s">
        <v>41</v>
      </c>
    </row>
    <row r="5" spans="1:11" ht="28.5" customHeight="1">
      <c r="A5" s="123" t="s">
        <v>35</v>
      </c>
      <c r="B5" s="124"/>
      <c r="C5" s="55">
        <v>85</v>
      </c>
      <c r="D5" s="56">
        <f>C5/C10</f>
        <v>1</v>
      </c>
      <c r="E5" s="57">
        <v>100</v>
      </c>
      <c r="F5" s="58">
        <v>221</v>
      </c>
      <c r="G5" s="59">
        <v>54950</v>
      </c>
      <c r="H5" s="60"/>
    </row>
    <row r="6" spans="1:11">
      <c r="A6" s="125"/>
      <c r="B6" s="126"/>
      <c r="C6" s="61"/>
      <c r="D6" s="62"/>
      <c r="E6" s="57">
        <v>100</v>
      </c>
      <c r="F6" s="63" t="s">
        <v>42</v>
      </c>
      <c r="G6" s="60">
        <v>111150</v>
      </c>
      <c r="H6" s="60"/>
    </row>
    <row r="7" spans="1:11">
      <c r="A7" s="125"/>
      <c r="B7" s="126"/>
      <c r="C7" s="61"/>
      <c r="D7" s="62"/>
      <c r="E7" s="57">
        <v>100</v>
      </c>
      <c r="F7" s="63" t="s">
        <v>43</v>
      </c>
      <c r="G7" s="60">
        <v>18000</v>
      </c>
      <c r="H7" s="60"/>
    </row>
    <row r="8" spans="1:11">
      <c r="A8" s="125"/>
      <c r="B8" s="126"/>
      <c r="C8" s="61"/>
      <c r="D8" s="62"/>
      <c r="E8" s="57">
        <v>100</v>
      </c>
      <c r="F8" s="64">
        <v>291</v>
      </c>
      <c r="G8" s="60">
        <v>9000</v>
      </c>
      <c r="H8" s="60"/>
    </row>
    <row r="9" spans="1:11" ht="15.75" thickBot="1">
      <c r="A9" s="127"/>
      <c r="B9" s="128"/>
      <c r="C9" s="65"/>
      <c r="D9" s="66"/>
      <c r="E9" s="57">
        <v>100</v>
      </c>
      <c r="F9" s="64">
        <v>349</v>
      </c>
      <c r="G9" s="60"/>
      <c r="H9" s="60"/>
    </row>
    <row r="10" spans="1:11" ht="15.75" thickBot="1">
      <c r="A10" s="116" t="s">
        <v>44</v>
      </c>
      <c r="B10" s="117"/>
      <c r="C10" s="67">
        <f>SUM(C5:C9)</f>
        <v>85</v>
      </c>
      <c r="D10" s="68">
        <f>SUM(D5:D9)</f>
        <v>1</v>
      </c>
      <c r="E10" s="69"/>
      <c r="G10" s="70">
        <f>SUM(G5:G9)</f>
        <v>193100</v>
      </c>
      <c r="H10" s="70"/>
    </row>
    <row r="11" spans="1:11">
      <c r="G11" s="118"/>
      <c r="H11" s="118"/>
    </row>
    <row r="14" spans="1:11">
      <c r="A14" s="71"/>
      <c r="B14" s="119"/>
      <c r="C14" s="119"/>
      <c r="D14" s="119"/>
      <c r="E14" s="119"/>
    </row>
    <row r="15" spans="1:11">
      <c r="A15" s="72"/>
      <c r="B15" s="73"/>
      <c r="C15" s="73"/>
      <c r="D15" s="73"/>
      <c r="E15" s="73"/>
    </row>
    <row r="16" spans="1:11" ht="80.25" customHeight="1">
      <c r="A16" s="120" t="s">
        <v>35</v>
      </c>
      <c r="B16" s="121"/>
      <c r="C16" s="112"/>
      <c r="D16" s="113"/>
      <c r="E16" s="112"/>
      <c r="F16" s="113"/>
      <c r="G16" s="112"/>
      <c r="H16" s="113"/>
      <c r="I16" s="112"/>
      <c r="J16" s="113"/>
      <c r="K16" s="72"/>
    </row>
    <row r="17" spans="1:11">
      <c r="A17" s="74">
        <v>221</v>
      </c>
      <c r="B17" s="75">
        <f>G5*E5/100</f>
        <v>54950</v>
      </c>
      <c r="C17" s="94"/>
      <c r="D17" s="79"/>
      <c r="E17" s="94"/>
      <c r="F17" s="72"/>
      <c r="G17" s="94"/>
      <c r="H17" s="72"/>
      <c r="I17" s="94"/>
      <c r="J17" s="72"/>
      <c r="K17" s="72"/>
    </row>
    <row r="18" spans="1:11">
      <c r="A18" s="74">
        <v>223</v>
      </c>
      <c r="B18" s="75">
        <f>G6*E5/100</f>
        <v>111150</v>
      </c>
      <c r="C18" s="94"/>
      <c r="D18" s="79"/>
      <c r="E18" s="94"/>
      <c r="F18" s="72"/>
      <c r="G18" s="94"/>
      <c r="H18" s="72"/>
      <c r="I18" s="94"/>
      <c r="J18" s="72"/>
      <c r="K18" s="72"/>
    </row>
    <row r="19" spans="1:11">
      <c r="A19" s="74">
        <v>225</v>
      </c>
      <c r="B19" s="75">
        <f>G7*E5/100</f>
        <v>18000</v>
      </c>
      <c r="C19" s="94"/>
      <c r="D19" s="79"/>
      <c r="E19" s="94"/>
      <c r="F19" s="72"/>
      <c r="G19" s="94"/>
      <c r="H19" s="72"/>
      <c r="I19" s="94"/>
      <c r="J19" s="72"/>
      <c r="K19" s="72"/>
    </row>
    <row r="20" spans="1:11">
      <c r="A20" s="74">
        <v>291</v>
      </c>
      <c r="B20" s="75">
        <f>G8*E5/100</f>
        <v>9000</v>
      </c>
      <c r="C20" s="94"/>
      <c r="D20" s="79"/>
      <c r="E20" s="94"/>
      <c r="F20" s="72"/>
      <c r="G20" s="94"/>
      <c r="H20" s="72"/>
      <c r="I20" s="94"/>
      <c r="J20" s="72"/>
      <c r="K20" s="72"/>
    </row>
    <row r="21" spans="1:11">
      <c r="A21" s="74">
        <v>349</v>
      </c>
      <c r="B21" s="75">
        <f>G9*E5/100</f>
        <v>0</v>
      </c>
      <c r="C21" s="94"/>
      <c r="D21" s="79"/>
      <c r="E21" s="94"/>
      <c r="F21" s="72"/>
      <c r="G21" s="94"/>
      <c r="H21" s="72"/>
      <c r="I21" s="94"/>
      <c r="J21" s="72"/>
      <c r="K21" s="72"/>
    </row>
    <row r="22" spans="1:11">
      <c r="A22" s="76"/>
      <c r="B22" s="77">
        <f>SUM(B17:B21)</f>
        <v>193100</v>
      </c>
      <c r="C22" s="77"/>
      <c r="D22" s="77"/>
      <c r="E22" s="77"/>
      <c r="F22" s="79"/>
      <c r="G22" s="72"/>
      <c r="H22" s="76"/>
      <c r="I22" s="76"/>
      <c r="J22" s="76"/>
      <c r="K22" s="72"/>
    </row>
    <row r="23" spans="1:11">
      <c r="B23" s="79"/>
      <c r="C23" s="79"/>
      <c r="D23" s="79"/>
      <c r="E23" s="79"/>
      <c r="F23" s="72"/>
      <c r="G23" s="72"/>
      <c r="H23" s="72"/>
      <c r="I23" s="72"/>
      <c r="J23" s="72"/>
      <c r="K23" s="72"/>
    </row>
    <row r="24" spans="1:11">
      <c r="F24" s="114"/>
      <c r="G24" s="115"/>
    </row>
    <row r="26" spans="1:11" ht="18.75">
      <c r="B26" s="80" t="s">
        <v>45</v>
      </c>
    </row>
  </sheetData>
  <mergeCells count="16">
    <mergeCell ref="A9:B9"/>
    <mergeCell ref="A4:B4"/>
    <mergeCell ref="A5:B5"/>
    <mergeCell ref="A6:B6"/>
    <mergeCell ref="A7:B7"/>
    <mergeCell ref="A8:B8"/>
    <mergeCell ref="I16:J16"/>
    <mergeCell ref="F24:G24"/>
    <mergeCell ref="A10:B10"/>
    <mergeCell ref="G11:H11"/>
    <mergeCell ref="B14:C14"/>
    <mergeCell ref="D14:E14"/>
    <mergeCell ref="A16:B16"/>
    <mergeCell ref="C16:D16"/>
    <mergeCell ref="E16:F16"/>
    <mergeCell ref="G16:H16"/>
  </mergeCells>
  <pageMargins left="0.7" right="0.7" top="0.75" bottom="0.75" header="0.3" footer="0.3"/>
  <pageSetup paperSize="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расчет нормативных затрат</vt:lpstr>
      <vt:lpstr>Расшифровка 2020</vt:lpstr>
      <vt:lpstr>зп</vt:lpstr>
      <vt:lpstr>остальные</vt:lpstr>
      <vt:lpstr>'Расшифровка 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ХАБПТД</dc:creator>
  <cp:lastModifiedBy>User</cp:lastModifiedBy>
  <cp:lastPrinted>2020-06-10T06:50:42Z</cp:lastPrinted>
  <dcterms:created xsi:type="dcterms:W3CDTF">2013-07-24T08:31:01Z</dcterms:created>
  <dcterms:modified xsi:type="dcterms:W3CDTF">2020-06-10T06:50:45Z</dcterms:modified>
</cp:coreProperties>
</file>